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01 апреля 2020" sheetId="1" r:id="rId1"/>
  </sheets>
  <definedNames>
    <definedName name="_xlnm.Print_Titles" localSheetId="0">'01 апреля 2020'!$3:$3</definedName>
    <definedName name="_xlnm.Print_Area" localSheetId="0">'01 апреля 2020'!$A$1:$U$59</definedName>
  </definedNames>
  <calcPr fullCalcOnLoad="1" refMode="R1C1"/>
</workbook>
</file>

<file path=xl/sharedStrings.xml><?xml version="1.0" encoding="utf-8"?>
<sst xmlns="http://schemas.openxmlformats.org/spreadsheetml/2006/main" count="77" uniqueCount="62">
  <si>
    <t xml:space="preserve"> Сведения по движению внебюджетных средств</t>
  </si>
  <si>
    <t>№ п/п</t>
  </si>
  <si>
    <t>Наименование</t>
  </si>
  <si>
    <t>План на 1 кв.</t>
  </si>
  <si>
    <t>План на 2 кв.</t>
  </si>
  <si>
    <t>План на 3 кв.</t>
  </si>
  <si>
    <t>План на 4 кв.</t>
  </si>
  <si>
    <t>Остаток на начало месяца</t>
  </si>
  <si>
    <t xml:space="preserve">Приход </t>
  </si>
  <si>
    <t xml:space="preserve">                                                        Расход </t>
  </si>
  <si>
    <t xml:space="preserve">Общехозяйственные расходы       </t>
  </si>
  <si>
    <t>Остаток на конец месяца</t>
  </si>
  <si>
    <t>Население численность</t>
  </si>
  <si>
    <t>кол-во штатн-ых единиц специа-листов КДУ</t>
  </si>
  <si>
    <t>Доходы от платных мероприя-тий на 1 жителя (руб)</t>
  </si>
  <si>
    <t>Доходы от платных мероприятий на 1 специалиста    (руб)</t>
  </si>
  <si>
    <t>Стоимость одного билета</t>
  </si>
  <si>
    <t>% исполнение к 9 месяцам плана</t>
  </si>
  <si>
    <t>% исполнения  от годового плана</t>
  </si>
  <si>
    <t>ПКУ</t>
  </si>
  <si>
    <t>МБУК "Абрамовский КДК Арз.района"</t>
  </si>
  <si>
    <t>ДКс.Хватовка</t>
  </si>
  <si>
    <t>Платные кружки</t>
  </si>
  <si>
    <t>ДКс.Каменка</t>
  </si>
  <si>
    <t>ДК с.Абрамово</t>
  </si>
  <si>
    <t>ДКс.Шерстино</t>
  </si>
  <si>
    <t>СКс.Мерлино</t>
  </si>
  <si>
    <t>ДКс.Забелино</t>
  </si>
  <si>
    <t>ДК с. Туманово</t>
  </si>
  <si>
    <t>ДКс. Водоватово</t>
  </si>
  <si>
    <t>А/ПАнсамбль "Задоринка"</t>
  </si>
  <si>
    <t xml:space="preserve">А/П Детский вокальный кол "Мозаика" </t>
  </si>
  <si>
    <t>ДКс.Балахониха</t>
  </si>
  <si>
    <t>ДКс.Ковакса</t>
  </si>
  <si>
    <t>ДКс.Костылиха</t>
  </si>
  <si>
    <t>ДКс.Котиха</t>
  </si>
  <si>
    <t>ДК с.Никольское</t>
  </si>
  <si>
    <t>ДК с.Селема</t>
  </si>
  <si>
    <t>Условные арендные платежи</t>
  </si>
  <si>
    <t>Спонсорская помощь</t>
  </si>
  <si>
    <t xml:space="preserve">Итого </t>
  </si>
  <si>
    <t xml:space="preserve"> </t>
  </si>
  <si>
    <t>спонсорские</t>
  </si>
  <si>
    <t>А/П Цирковая студия "Грация"</t>
  </si>
  <si>
    <t xml:space="preserve">спонсорские </t>
  </si>
  <si>
    <t>А/ПТанцевальный коллектив Яблонька</t>
  </si>
  <si>
    <t xml:space="preserve">Платные кружки </t>
  </si>
  <si>
    <t xml:space="preserve">платный кружок </t>
  </si>
  <si>
    <t>А/П Вокал "Ивушка"</t>
  </si>
  <si>
    <t>"Кружок умелые ручки"</t>
  </si>
  <si>
    <t xml:space="preserve"> "Раскраска"</t>
  </si>
  <si>
    <t xml:space="preserve">Врио директора                                                                                     А.П.Усимов </t>
  </si>
  <si>
    <t xml:space="preserve">Исполнитель: </t>
  </si>
  <si>
    <t xml:space="preserve">                        Н.Н.Батманова</t>
  </si>
  <si>
    <t>Доход за 3 мес.</t>
  </si>
  <si>
    <t>на 01 апреля 2020г.</t>
  </si>
  <si>
    <t>План на 2020 год</t>
  </si>
  <si>
    <t>А/П Ансамбль "Росы"</t>
  </si>
  <si>
    <t>А\П "Фитнес"</t>
  </si>
  <si>
    <t xml:space="preserve">платные кружки  </t>
  </si>
  <si>
    <t>Абонентская плата</t>
  </si>
  <si>
    <t xml:space="preserve">Антенна ДКс.Туманово,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</si>
</sst>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#,##0.00_ ;\-#,##0.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i/>
      <sz val="18"/>
      <name val="Times New Roman"/>
      <family val="1"/>
    </font>
    <font>
      <i/>
      <sz val="18"/>
      <color indexed="10"/>
      <name val="Times New Roman"/>
      <family val="1"/>
    </font>
    <font>
      <b/>
      <i/>
      <sz val="18"/>
      <color indexed="10"/>
      <name val="Times New Roman"/>
      <family val="1"/>
    </font>
    <font>
      <sz val="18"/>
      <name val="Arial"/>
      <family val="2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6" fillId="34" borderId="13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7" fillId="34" borderId="14" xfId="0" applyFont="1" applyFill="1" applyBorder="1" applyAlignment="1">
      <alignment horizontal="right"/>
    </xf>
    <xf numFmtId="0" fontId="8" fillId="34" borderId="10" xfId="0" applyFont="1" applyFill="1" applyBorder="1" applyAlignment="1">
      <alignment/>
    </xf>
    <xf numFmtId="0" fontId="7" fillId="34" borderId="0" xfId="0" applyFont="1" applyFill="1" applyAlignment="1">
      <alignment/>
    </xf>
    <xf numFmtId="2" fontId="3" fillId="35" borderId="15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2" fontId="4" fillId="36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2" fontId="4" fillId="36" borderId="15" xfId="0" applyNumberFormat="1" applyFont="1" applyFill="1" applyBorder="1" applyAlignment="1">
      <alignment horizontal="right"/>
    </xf>
    <xf numFmtId="1" fontId="6" fillId="34" borderId="10" xfId="0" applyNumberFormat="1" applyFont="1" applyFill="1" applyBorder="1" applyAlignment="1">
      <alignment horizontal="right"/>
    </xf>
    <xf numFmtId="4" fontId="6" fillId="34" borderId="10" xfId="0" applyNumberFormat="1" applyFont="1" applyFill="1" applyBorder="1" applyAlignment="1">
      <alignment horizontal="right"/>
    </xf>
    <xf numFmtId="2" fontId="3" fillId="36" borderId="10" xfId="0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right"/>
    </xf>
    <xf numFmtId="1" fontId="3" fillId="35" borderId="1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0" fontId="7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14" xfId="0" applyFont="1" applyFill="1" applyBorder="1" applyAlignment="1">
      <alignment horizontal="right"/>
    </xf>
    <xf numFmtId="2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/>
    </xf>
    <xf numFmtId="0" fontId="8" fillId="35" borderId="0" xfId="0" applyFont="1" applyFill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16" xfId="0" applyFont="1" applyFill="1" applyBorder="1" applyAlignment="1">
      <alignment wrapText="1"/>
    </xf>
    <xf numFmtId="1" fontId="6" fillId="34" borderId="13" xfId="0" applyNumberFormat="1" applyFont="1" applyFill="1" applyBorder="1" applyAlignment="1">
      <alignment horizontal="right"/>
    </xf>
    <xf numFmtId="0" fontId="6" fillId="34" borderId="14" xfId="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0" fontId="3" fillId="35" borderId="15" xfId="0" applyFont="1" applyFill="1" applyBorder="1" applyAlignment="1">
      <alignment wrapText="1"/>
    </xf>
    <xf numFmtId="1" fontId="4" fillId="35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/>
    </xf>
    <xf numFmtId="0" fontId="4" fillId="35" borderId="14" xfId="0" applyFont="1" applyFill="1" applyBorder="1" applyAlignment="1">
      <alignment horizontal="right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wrapText="1"/>
    </xf>
    <xf numFmtId="0" fontId="7" fillId="33" borderId="14" xfId="0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37" borderId="14" xfId="0" applyFont="1" applyFill="1" applyBorder="1" applyAlignment="1">
      <alignment horizontal="center"/>
    </xf>
    <xf numFmtId="0" fontId="6" fillId="37" borderId="16" xfId="0" applyFont="1" applyFill="1" applyBorder="1" applyAlignment="1">
      <alignment/>
    </xf>
    <xf numFmtId="171" fontId="10" fillId="37" borderId="13" xfId="0" applyNumberFormat="1" applyFont="1" applyFill="1" applyBorder="1" applyAlignment="1">
      <alignment horizontal="right"/>
    </xf>
    <xf numFmtId="171" fontId="10" fillId="37" borderId="17" xfId="0" applyNumberFormat="1" applyFont="1" applyFill="1" applyBorder="1" applyAlignment="1">
      <alignment horizontal="right"/>
    </xf>
    <xf numFmtId="171" fontId="11" fillId="37" borderId="13" xfId="0" applyNumberFormat="1" applyFont="1" applyFill="1" applyBorder="1" applyAlignment="1">
      <alignment horizontal="right"/>
    </xf>
    <xf numFmtId="0" fontId="6" fillId="37" borderId="10" xfId="0" applyFont="1" applyFill="1" applyBorder="1" applyAlignment="1">
      <alignment horizontal="right"/>
    </xf>
    <xf numFmtId="0" fontId="6" fillId="37" borderId="14" xfId="0" applyFont="1" applyFill="1" applyBorder="1" applyAlignment="1">
      <alignment horizontal="right"/>
    </xf>
    <xf numFmtId="0" fontId="6" fillId="38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4" fontId="4" fillId="33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4" fontId="9" fillId="33" borderId="0" xfId="0" applyNumberFormat="1" applyFont="1" applyFill="1" applyAlignment="1">
      <alignment horizontal="right"/>
    </xf>
    <xf numFmtId="0" fontId="1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2" fontId="3" fillId="39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I60"/>
  <sheetViews>
    <sheetView tabSelected="1" view="pageBreakPreview" zoomScale="50" zoomScaleSheetLayoutView="50" zoomScalePageLayoutView="0" workbookViewId="0" topLeftCell="A1">
      <pane xSplit="10" ySplit="3" topLeftCell="K16" activePane="bottomRight" state="frozen"/>
      <selection pane="topLeft" activeCell="A1" sqref="A1"/>
      <selection pane="topRight" activeCell="N1" sqref="N1"/>
      <selection pane="bottomLeft" activeCell="A10" sqref="A10"/>
      <selection pane="bottomRight" activeCell="H35" sqref="H35"/>
    </sheetView>
  </sheetViews>
  <sheetFormatPr defaultColWidth="9.140625" defaultRowHeight="12.75"/>
  <cols>
    <col min="1" max="1" width="5.8515625" style="78" customWidth="1"/>
    <col min="2" max="2" width="52.28125" style="78" customWidth="1"/>
    <col min="3" max="3" width="25.8515625" style="79" customWidth="1"/>
    <col min="4" max="4" width="24.421875" style="79" customWidth="1"/>
    <col min="5" max="5" width="23.7109375" style="79" customWidth="1"/>
    <col min="6" max="6" width="27.140625" style="79" customWidth="1"/>
    <col min="7" max="7" width="24.57421875" style="79" customWidth="1"/>
    <col min="8" max="8" width="26.7109375" style="79" customWidth="1"/>
    <col min="9" max="9" width="23.140625" style="79" customWidth="1"/>
    <col min="10" max="10" width="24.421875" style="79" customWidth="1"/>
    <col min="11" max="11" width="23.140625" style="79" customWidth="1"/>
    <col min="12" max="12" width="22.00390625" style="79" customWidth="1"/>
    <col min="13" max="13" width="22.57421875" style="79" customWidth="1"/>
    <col min="14" max="14" width="21.8515625" style="79" customWidth="1"/>
    <col min="15" max="15" width="18.421875" style="79" customWidth="1"/>
    <col min="16" max="16" width="16.7109375" style="80" customWidth="1"/>
    <col min="17" max="17" width="20.57421875" style="81" customWidth="1"/>
    <col min="18" max="18" width="13.00390625" style="79" customWidth="1"/>
    <col min="19" max="19" width="11.140625" style="79" customWidth="1"/>
    <col min="20" max="20" width="19.7109375" style="79" hidden="1" customWidth="1"/>
    <col min="21" max="21" width="11.28125" style="82" hidden="1" customWidth="1"/>
    <col min="22" max="22" width="16.28125" style="78" customWidth="1"/>
    <col min="23" max="23" width="9.140625" style="78" customWidth="1"/>
    <col min="24" max="24" width="15.8515625" style="78" customWidth="1"/>
    <col min="25" max="25" width="15.00390625" style="78" customWidth="1"/>
    <col min="26" max="26" width="14.28125" style="78" customWidth="1"/>
    <col min="27" max="27" width="13.140625" style="78" bestFit="1" customWidth="1"/>
    <col min="28" max="35" width="9.140625" style="78" customWidth="1"/>
    <col min="36" max="16384" width="9.140625" style="83" customWidth="1"/>
  </cols>
  <sheetData>
    <row r="1" spans="1:35" s="4" customFormat="1" ht="20.2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s="4" customFormat="1" ht="21" customHeight="1">
      <c r="A2" s="105" t="s">
        <v>55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5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15" customFormat="1" ht="161.25" customHeight="1" thickBot="1">
      <c r="A3" s="6" t="s">
        <v>1</v>
      </c>
      <c r="B3" s="7" t="s">
        <v>2</v>
      </c>
      <c r="C3" s="8" t="s">
        <v>56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54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  <c r="O3" s="9" t="s">
        <v>13</v>
      </c>
      <c r="P3" s="10" t="s">
        <v>14</v>
      </c>
      <c r="Q3" s="11" t="s">
        <v>15</v>
      </c>
      <c r="R3" s="106" t="s">
        <v>16</v>
      </c>
      <c r="S3" s="106"/>
      <c r="T3" s="9" t="s">
        <v>17</v>
      </c>
      <c r="U3" s="12" t="s">
        <v>18</v>
      </c>
      <c r="V3" s="13"/>
      <c r="W3" s="14"/>
      <c r="X3" s="13"/>
      <c r="Y3" s="13"/>
      <c r="Z3" s="13"/>
      <c r="AA3" s="13"/>
      <c r="AB3" s="13"/>
      <c r="AC3" s="13"/>
      <c r="AD3" s="14"/>
      <c r="AE3" s="14"/>
      <c r="AF3" s="14"/>
      <c r="AG3" s="14"/>
      <c r="AH3" s="14"/>
      <c r="AI3" s="14"/>
    </row>
    <row r="4" spans="1:27" s="49" customFormat="1" ht="56.25" customHeight="1" thickBot="1">
      <c r="A4" s="45"/>
      <c r="B4" s="46" t="s">
        <v>20</v>
      </c>
      <c r="C4" s="16">
        <f>SUM(C5:C52)</f>
        <v>1104740</v>
      </c>
      <c r="D4" s="16">
        <f>SUM(D5:D50)</f>
        <v>254850</v>
      </c>
      <c r="E4" s="16">
        <f>SUM(E5:E50)</f>
        <v>262705</v>
      </c>
      <c r="F4" s="16">
        <f>SUM(F5:F50)</f>
        <v>197805</v>
      </c>
      <c r="G4" s="16">
        <f>SUM(G5:G50)</f>
        <v>291380</v>
      </c>
      <c r="H4" s="16">
        <f aca="true" t="shared" si="0" ref="H4:N4">SUM(H5:H53)</f>
        <v>482231.62</v>
      </c>
      <c r="I4" s="16"/>
      <c r="J4" s="16">
        <f t="shared" si="0"/>
        <v>0</v>
      </c>
      <c r="K4" s="16">
        <f t="shared" si="0"/>
        <v>70031.96</v>
      </c>
      <c r="L4" s="16">
        <f t="shared" si="0"/>
        <v>12804.38</v>
      </c>
      <c r="M4" s="16">
        <f t="shared" si="0"/>
        <v>-82836.34000000001</v>
      </c>
      <c r="N4" s="47">
        <f t="shared" si="0"/>
        <v>9937</v>
      </c>
      <c r="O4" s="17">
        <f>O5+O8+O11+O15+O18+O21+O22+O26+O33+O36+O39+O42</f>
        <v>22.75</v>
      </c>
      <c r="P4" s="33">
        <f>H4/N4</f>
        <v>48.528894032404146</v>
      </c>
      <c r="Q4" s="34">
        <f>H4/O4</f>
        <v>21196.994285714285</v>
      </c>
      <c r="R4" s="17">
        <v>25</v>
      </c>
      <c r="S4" s="48">
        <v>35</v>
      </c>
      <c r="T4" s="18" t="e">
        <f>ROUND((H4*100)/(D4+#REF!+#REF!),0)</f>
        <v>#REF!</v>
      </c>
      <c r="U4" s="19">
        <f aca="true" t="shared" si="1" ref="U4:U43">ROUND((H4*100)/(C4),0)</f>
        <v>44</v>
      </c>
      <c r="V4" s="20"/>
      <c r="AA4" s="20"/>
    </row>
    <row r="5" spans="1:27" s="56" customFormat="1" ht="23.25">
      <c r="A5" s="50">
        <v>1</v>
      </c>
      <c r="B5" s="51" t="s">
        <v>21</v>
      </c>
      <c r="C5" s="21">
        <f aca="true" t="shared" si="2" ref="C5:C22">D5+E5+F5+G5</f>
        <v>47840</v>
      </c>
      <c r="D5" s="21">
        <v>11285</v>
      </c>
      <c r="E5" s="21">
        <v>11285</v>
      </c>
      <c r="F5" s="21">
        <v>11285</v>
      </c>
      <c r="G5" s="21">
        <v>13985</v>
      </c>
      <c r="H5" s="21">
        <v>27210</v>
      </c>
      <c r="I5" s="21"/>
      <c r="J5" s="21"/>
      <c r="K5" s="21"/>
      <c r="L5" s="21"/>
      <c r="M5" s="21">
        <f>I5+J5-K5-L5</f>
        <v>0</v>
      </c>
      <c r="N5" s="43">
        <v>821</v>
      </c>
      <c r="O5" s="43">
        <v>2</v>
      </c>
      <c r="P5" s="52">
        <f>H5/N5</f>
        <v>33.142509135200974</v>
      </c>
      <c r="Q5" s="53">
        <f>H5/O5</f>
        <v>13605</v>
      </c>
      <c r="R5" s="54">
        <v>25</v>
      </c>
      <c r="S5" s="55">
        <v>35</v>
      </c>
      <c r="T5" s="18" t="e">
        <f>ROUND((H5*100)/(D5+#REF!+#REF!),0)</f>
        <v>#REF!</v>
      </c>
      <c r="U5" s="19">
        <f t="shared" si="1"/>
        <v>57</v>
      </c>
      <c r="V5" s="39"/>
      <c r="AA5" s="24"/>
    </row>
    <row r="6" spans="1:27" s="30" customFormat="1" ht="23.25">
      <c r="A6" s="25"/>
      <c r="B6" s="26" t="s">
        <v>22</v>
      </c>
      <c r="C6" s="27">
        <f t="shared" si="2"/>
        <v>13860</v>
      </c>
      <c r="D6" s="27">
        <v>4140</v>
      </c>
      <c r="E6" s="32">
        <v>5220</v>
      </c>
      <c r="F6" s="32">
        <v>1740</v>
      </c>
      <c r="G6" s="32">
        <v>2760</v>
      </c>
      <c r="H6" s="21">
        <v>4140</v>
      </c>
      <c r="I6" s="21"/>
      <c r="J6" s="27"/>
      <c r="K6" s="27"/>
      <c r="L6" s="27"/>
      <c r="M6" s="87">
        <f aca="true" t="shared" si="3" ref="M6:M53">I6+J6-K6-L6</f>
        <v>0</v>
      </c>
      <c r="N6" s="28"/>
      <c r="O6" s="28"/>
      <c r="P6" s="36"/>
      <c r="Q6" s="23"/>
      <c r="R6" s="22">
        <v>110</v>
      </c>
      <c r="S6" s="29"/>
      <c r="T6" s="18" t="e">
        <f>ROUND((H6*100)/(D6+#REF!+#REF!),0)</f>
        <v>#REF!</v>
      </c>
      <c r="U6" s="19">
        <f t="shared" si="1"/>
        <v>30</v>
      </c>
      <c r="V6" s="31"/>
      <c r="AA6" s="31"/>
    </row>
    <row r="7" spans="1:27" s="30" customFormat="1" ht="23.25">
      <c r="A7" s="25"/>
      <c r="B7" s="26" t="s">
        <v>42</v>
      </c>
      <c r="C7" s="27">
        <f t="shared" si="2"/>
        <v>1000</v>
      </c>
      <c r="D7" s="27">
        <v>250</v>
      </c>
      <c r="E7" s="32">
        <v>250</v>
      </c>
      <c r="F7" s="32">
        <v>250</v>
      </c>
      <c r="G7" s="32">
        <v>250</v>
      </c>
      <c r="H7" s="21">
        <f>J7</f>
        <v>0</v>
      </c>
      <c r="I7" s="21"/>
      <c r="J7" s="27"/>
      <c r="K7" s="27"/>
      <c r="L7" s="27"/>
      <c r="M7" s="87">
        <f t="shared" si="3"/>
        <v>0</v>
      </c>
      <c r="N7" s="28"/>
      <c r="O7" s="28"/>
      <c r="P7" s="36"/>
      <c r="Q7" s="23"/>
      <c r="R7" s="22"/>
      <c r="S7" s="29"/>
      <c r="T7" s="18"/>
      <c r="U7" s="19"/>
      <c r="V7" s="31"/>
      <c r="AA7" s="31"/>
    </row>
    <row r="8" spans="1:27" s="56" customFormat="1" ht="23.25">
      <c r="A8" s="50">
        <v>2</v>
      </c>
      <c r="B8" s="57" t="s">
        <v>23</v>
      </c>
      <c r="C8" s="42">
        <f t="shared" si="2"/>
        <v>41850</v>
      </c>
      <c r="D8" s="42">
        <v>8700</v>
      </c>
      <c r="E8" s="21">
        <v>8700</v>
      </c>
      <c r="F8" s="21">
        <v>8700</v>
      </c>
      <c r="G8" s="21">
        <v>15750</v>
      </c>
      <c r="H8" s="21">
        <v>10630</v>
      </c>
      <c r="I8" s="21"/>
      <c r="J8" s="42"/>
      <c r="K8" s="42"/>
      <c r="L8" s="42"/>
      <c r="M8" s="21">
        <f t="shared" si="3"/>
        <v>0</v>
      </c>
      <c r="N8" s="43">
        <v>643</v>
      </c>
      <c r="O8" s="43">
        <v>2</v>
      </c>
      <c r="P8" s="52">
        <v>8</v>
      </c>
      <c r="Q8" s="53">
        <f>H8/O8</f>
        <v>5315</v>
      </c>
      <c r="R8" s="54">
        <v>25</v>
      </c>
      <c r="S8" s="55">
        <v>35</v>
      </c>
      <c r="T8" s="18" t="e">
        <f>ROUND((H8*100)/(D8+#REF!+#REF!),0)</f>
        <v>#REF!</v>
      </c>
      <c r="U8" s="19">
        <f t="shared" si="1"/>
        <v>25</v>
      </c>
      <c r="V8" s="39"/>
      <c r="AA8" s="24"/>
    </row>
    <row r="9" spans="1:27" s="56" customFormat="1" ht="23.25">
      <c r="A9" s="84"/>
      <c r="B9" s="85" t="s">
        <v>22</v>
      </c>
      <c r="C9" s="27">
        <f t="shared" si="2"/>
        <v>21150</v>
      </c>
      <c r="D9" s="27">
        <v>7050</v>
      </c>
      <c r="E9" s="32">
        <v>7050</v>
      </c>
      <c r="F9" s="32">
        <v>2350</v>
      </c>
      <c r="G9" s="32">
        <v>4700</v>
      </c>
      <c r="H9" s="21">
        <v>4500</v>
      </c>
      <c r="I9" s="21"/>
      <c r="J9" s="27"/>
      <c r="K9" s="27"/>
      <c r="L9" s="27"/>
      <c r="M9" s="87">
        <f t="shared" si="3"/>
        <v>0</v>
      </c>
      <c r="N9" s="28"/>
      <c r="O9" s="28"/>
      <c r="P9" s="36"/>
      <c r="Q9" s="23"/>
      <c r="R9" s="22">
        <v>110</v>
      </c>
      <c r="S9" s="29"/>
      <c r="T9" s="18"/>
      <c r="U9" s="19"/>
      <c r="V9" s="39"/>
      <c r="AA9" s="24"/>
    </row>
    <row r="10" spans="1:27" s="30" customFormat="1" ht="22.5" customHeight="1">
      <c r="A10" s="25"/>
      <c r="B10" s="26" t="s">
        <v>42</v>
      </c>
      <c r="C10" s="27">
        <f t="shared" si="2"/>
        <v>1000</v>
      </c>
      <c r="D10" s="27">
        <v>250</v>
      </c>
      <c r="E10" s="32">
        <v>250</v>
      </c>
      <c r="F10" s="32">
        <v>250</v>
      </c>
      <c r="G10" s="32">
        <v>250</v>
      </c>
      <c r="H10" s="21">
        <f>J10</f>
        <v>0</v>
      </c>
      <c r="I10" s="21"/>
      <c r="J10" s="27"/>
      <c r="K10" s="27"/>
      <c r="L10" s="27"/>
      <c r="M10" s="87">
        <f t="shared" si="3"/>
        <v>0</v>
      </c>
      <c r="N10" s="28"/>
      <c r="O10" s="28"/>
      <c r="P10" s="36"/>
      <c r="Q10" s="23"/>
      <c r="R10" s="22"/>
      <c r="S10" s="29"/>
      <c r="T10" s="18"/>
      <c r="U10" s="19"/>
      <c r="V10" s="31"/>
      <c r="AA10" s="31"/>
    </row>
    <row r="11" spans="1:27" s="56" customFormat="1" ht="23.25">
      <c r="A11" s="50">
        <v>3</v>
      </c>
      <c r="B11" s="57" t="s">
        <v>24</v>
      </c>
      <c r="C11" s="42">
        <f t="shared" si="2"/>
        <v>121765</v>
      </c>
      <c r="D11" s="42">
        <v>23735</v>
      </c>
      <c r="E11" s="21">
        <v>23735</v>
      </c>
      <c r="F11" s="21">
        <v>23735</v>
      </c>
      <c r="G11" s="21">
        <v>50560</v>
      </c>
      <c r="H11" s="21">
        <v>31000</v>
      </c>
      <c r="I11" s="21"/>
      <c r="J11" s="42"/>
      <c r="K11" s="42"/>
      <c r="L11" s="42">
        <v>12804.38</v>
      </c>
      <c r="M11" s="21">
        <f t="shared" si="3"/>
        <v>-12804.38</v>
      </c>
      <c r="N11" s="43">
        <v>1687</v>
      </c>
      <c r="O11" s="43">
        <v>5.5</v>
      </c>
      <c r="P11" s="52">
        <f>H11/N11</f>
        <v>18.37581505631298</v>
      </c>
      <c r="Q11" s="53">
        <f>H11/O11</f>
        <v>5636.363636363636</v>
      </c>
      <c r="R11" s="54">
        <v>25</v>
      </c>
      <c r="S11" s="55">
        <v>40</v>
      </c>
      <c r="T11" s="18" t="e">
        <f>ROUND((H11*100)/(D11+#REF!+#REF!),0)</f>
        <v>#REF!</v>
      </c>
      <c r="U11" s="19">
        <f t="shared" si="1"/>
        <v>25</v>
      </c>
      <c r="V11" s="39"/>
      <c r="AA11" s="24"/>
    </row>
    <row r="12" spans="1:27" s="30" customFormat="1" ht="23.25">
      <c r="A12" s="25"/>
      <c r="B12" s="26" t="s">
        <v>43</v>
      </c>
      <c r="C12" s="27">
        <f t="shared" si="2"/>
        <v>23250</v>
      </c>
      <c r="D12" s="27">
        <v>7650</v>
      </c>
      <c r="E12" s="32">
        <v>7875</v>
      </c>
      <c r="F12" s="32">
        <v>2625</v>
      </c>
      <c r="G12" s="32">
        <v>5100</v>
      </c>
      <c r="H12" s="21">
        <v>7650</v>
      </c>
      <c r="I12" s="21"/>
      <c r="J12" s="27"/>
      <c r="K12" s="27"/>
      <c r="L12" s="27"/>
      <c r="M12" s="87">
        <f t="shared" si="3"/>
        <v>0</v>
      </c>
      <c r="N12" s="28"/>
      <c r="O12" s="28"/>
      <c r="P12" s="36"/>
      <c r="Q12" s="23"/>
      <c r="R12" s="22">
        <v>170</v>
      </c>
      <c r="S12" s="29"/>
      <c r="T12" s="18" t="e">
        <f>ROUND((H12*100)/(D12+#REF!+#REF!),0)</f>
        <v>#REF!</v>
      </c>
      <c r="U12" s="19">
        <f t="shared" si="1"/>
        <v>33</v>
      </c>
      <c r="V12" s="31"/>
      <c r="AA12" s="31"/>
    </row>
    <row r="13" spans="1:27" s="30" customFormat="1" ht="23.25">
      <c r="A13" s="25"/>
      <c r="B13" s="26" t="s">
        <v>22</v>
      </c>
      <c r="C13" s="27">
        <f t="shared" si="2"/>
        <v>60985</v>
      </c>
      <c r="D13" s="27">
        <v>20115</v>
      </c>
      <c r="E13" s="32">
        <v>20595</v>
      </c>
      <c r="F13" s="32">
        <v>6865</v>
      </c>
      <c r="G13" s="32">
        <v>13410</v>
      </c>
      <c r="H13" s="21">
        <v>18060</v>
      </c>
      <c r="I13" s="21"/>
      <c r="J13" s="27"/>
      <c r="K13" s="27"/>
      <c r="L13" s="27"/>
      <c r="M13" s="87">
        <f t="shared" si="3"/>
        <v>0</v>
      </c>
      <c r="N13" s="28"/>
      <c r="O13" s="28"/>
      <c r="P13" s="36"/>
      <c r="Q13" s="23"/>
      <c r="R13" s="22">
        <v>250</v>
      </c>
      <c r="S13" s="29"/>
      <c r="T13" s="18" t="e">
        <f>ROUND((H13*100)/(D13+#REF!+#REF!),0)</f>
        <v>#REF!</v>
      </c>
      <c r="U13" s="19">
        <f t="shared" si="1"/>
        <v>30</v>
      </c>
      <c r="V13" s="31"/>
      <c r="AA13" s="31"/>
    </row>
    <row r="14" spans="1:27" s="30" customFormat="1" ht="23.25">
      <c r="A14" s="25"/>
      <c r="B14" s="26" t="s">
        <v>44</v>
      </c>
      <c r="C14" s="27">
        <f t="shared" si="2"/>
        <v>2000</v>
      </c>
      <c r="D14" s="27">
        <v>500</v>
      </c>
      <c r="E14" s="32">
        <v>500</v>
      </c>
      <c r="F14" s="32">
        <v>500</v>
      </c>
      <c r="G14" s="32">
        <v>500</v>
      </c>
      <c r="H14" s="21">
        <f>J14</f>
        <v>0</v>
      </c>
      <c r="I14" s="21"/>
      <c r="J14" s="27"/>
      <c r="K14" s="27"/>
      <c r="L14" s="27"/>
      <c r="M14" s="87">
        <f t="shared" si="3"/>
        <v>0</v>
      </c>
      <c r="N14" s="28"/>
      <c r="O14" s="28"/>
      <c r="P14" s="36"/>
      <c r="Q14" s="23"/>
      <c r="R14" s="22"/>
      <c r="S14" s="29"/>
      <c r="T14" s="18"/>
      <c r="U14" s="19"/>
      <c r="V14" s="31"/>
      <c r="AA14" s="31"/>
    </row>
    <row r="15" spans="1:27" s="56" customFormat="1" ht="23.25">
      <c r="A15" s="50">
        <v>4</v>
      </c>
      <c r="B15" s="57" t="s">
        <v>25</v>
      </c>
      <c r="C15" s="42">
        <f t="shared" si="2"/>
        <v>12060</v>
      </c>
      <c r="D15" s="42">
        <v>2850</v>
      </c>
      <c r="E15" s="21">
        <v>2850</v>
      </c>
      <c r="F15" s="21">
        <v>2850</v>
      </c>
      <c r="G15" s="21">
        <v>3510</v>
      </c>
      <c r="H15" s="21">
        <v>12945</v>
      </c>
      <c r="I15" s="21"/>
      <c r="J15" s="42"/>
      <c r="K15" s="42"/>
      <c r="L15" s="42"/>
      <c r="M15" s="21">
        <f t="shared" si="3"/>
        <v>0</v>
      </c>
      <c r="N15" s="43">
        <v>595</v>
      </c>
      <c r="O15" s="43">
        <v>1</v>
      </c>
      <c r="P15" s="52">
        <f>H15/N15</f>
        <v>21.756302521008404</v>
      </c>
      <c r="Q15" s="53">
        <f>H15/O15</f>
        <v>12945</v>
      </c>
      <c r="R15" s="54">
        <v>25</v>
      </c>
      <c r="S15" s="55">
        <v>35</v>
      </c>
      <c r="T15" s="18" t="e">
        <f>ROUND((H15*100)/(D15+#REF!+#REF!),0)</f>
        <v>#REF!</v>
      </c>
      <c r="U15" s="19">
        <f t="shared" si="1"/>
        <v>107</v>
      </c>
      <c r="V15" s="39"/>
      <c r="AA15" s="24"/>
    </row>
    <row r="16" spans="1:27" s="30" customFormat="1" ht="23.25" customHeight="1">
      <c r="A16" s="25"/>
      <c r="B16" s="26" t="s">
        <v>50</v>
      </c>
      <c r="C16" s="86">
        <f t="shared" si="2"/>
        <v>2940</v>
      </c>
      <c r="D16" s="27">
        <v>900</v>
      </c>
      <c r="E16" s="32">
        <v>1080</v>
      </c>
      <c r="F16" s="32">
        <v>360</v>
      </c>
      <c r="G16" s="32">
        <v>600</v>
      </c>
      <c r="H16" s="21">
        <v>900</v>
      </c>
      <c r="I16" s="21"/>
      <c r="J16" s="35">
        <v>0</v>
      </c>
      <c r="K16" s="27"/>
      <c r="L16" s="27"/>
      <c r="M16" s="87">
        <f t="shared" si="3"/>
        <v>0</v>
      </c>
      <c r="N16" s="35"/>
      <c r="O16" s="28"/>
      <c r="P16" s="36"/>
      <c r="Q16" s="23"/>
      <c r="R16" s="22"/>
      <c r="S16" s="29"/>
      <c r="T16" s="18" t="e">
        <f>ROUND((H16*100)/(D16+#REF!+#REF!),0)</f>
        <v>#REF!</v>
      </c>
      <c r="U16" s="19">
        <f t="shared" si="1"/>
        <v>31</v>
      </c>
      <c r="V16" s="31"/>
      <c r="AA16" s="31"/>
    </row>
    <row r="17" spans="1:27" s="30" customFormat="1" ht="23.25">
      <c r="A17" s="25"/>
      <c r="B17" s="26" t="s">
        <v>42</v>
      </c>
      <c r="C17" s="86">
        <f t="shared" si="2"/>
        <v>1000</v>
      </c>
      <c r="D17" s="27">
        <v>250</v>
      </c>
      <c r="E17" s="32">
        <v>250</v>
      </c>
      <c r="F17" s="32">
        <v>250</v>
      </c>
      <c r="G17" s="32">
        <v>250</v>
      </c>
      <c r="H17" s="21">
        <v>25000</v>
      </c>
      <c r="I17" s="21"/>
      <c r="J17" s="35"/>
      <c r="K17" s="27"/>
      <c r="L17" s="27"/>
      <c r="M17" s="87">
        <f t="shared" si="3"/>
        <v>0</v>
      </c>
      <c r="N17" s="28"/>
      <c r="O17" s="28"/>
      <c r="P17" s="36"/>
      <c r="Q17" s="23"/>
      <c r="R17" s="22"/>
      <c r="S17" s="29"/>
      <c r="T17" s="18" t="e">
        <f>ROUND((H17*100)/(D17+#REF!+#REF!),0)</f>
        <v>#REF!</v>
      </c>
      <c r="U17" s="19">
        <f t="shared" si="1"/>
        <v>2500</v>
      </c>
      <c r="V17" s="31"/>
      <c r="AA17" s="31"/>
    </row>
    <row r="18" spans="1:27" s="56" customFormat="1" ht="23.25">
      <c r="A18" s="50">
        <v>5</v>
      </c>
      <c r="B18" s="57" t="s">
        <v>26</v>
      </c>
      <c r="C18" s="42">
        <f t="shared" si="2"/>
        <v>23060</v>
      </c>
      <c r="D18" s="42">
        <v>5600</v>
      </c>
      <c r="E18" s="21">
        <v>5600</v>
      </c>
      <c r="F18" s="21">
        <v>5600</v>
      </c>
      <c r="G18" s="21">
        <v>6260</v>
      </c>
      <c r="H18" s="21">
        <v>5555</v>
      </c>
      <c r="I18" s="21"/>
      <c r="J18" s="42"/>
      <c r="K18" s="42"/>
      <c r="L18" s="42"/>
      <c r="M18" s="21">
        <f t="shared" si="3"/>
        <v>0</v>
      </c>
      <c r="N18" s="43">
        <v>477</v>
      </c>
      <c r="O18" s="43">
        <v>1</v>
      </c>
      <c r="P18" s="52">
        <f>H18/N18</f>
        <v>11.645702306079665</v>
      </c>
      <c r="Q18" s="53">
        <v>0</v>
      </c>
      <c r="R18" s="54">
        <v>25</v>
      </c>
      <c r="S18" s="55">
        <v>30</v>
      </c>
      <c r="T18" s="18" t="e">
        <f>ROUND((H18*100)/(D18+#REF!+#REF!),0)</f>
        <v>#REF!</v>
      </c>
      <c r="U18" s="19">
        <f t="shared" si="1"/>
        <v>24</v>
      </c>
      <c r="V18" s="39"/>
      <c r="AA18" s="24"/>
    </row>
    <row r="19" spans="1:27" s="30" customFormat="1" ht="23.25">
      <c r="A19" s="25"/>
      <c r="B19" s="26" t="s">
        <v>49</v>
      </c>
      <c r="C19" s="86">
        <f t="shared" si="2"/>
        <v>2940</v>
      </c>
      <c r="D19" s="27">
        <v>900</v>
      </c>
      <c r="E19" s="32">
        <v>1080</v>
      </c>
      <c r="F19" s="32">
        <v>360</v>
      </c>
      <c r="G19" s="32">
        <v>600</v>
      </c>
      <c r="H19" s="21">
        <v>600</v>
      </c>
      <c r="I19" s="21"/>
      <c r="J19" s="27"/>
      <c r="K19" s="27"/>
      <c r="L19" s="27"/>
      <c r="M19" s="87">
        <f t="shared" si="3"/>
        <v>0</v>
      </c>
      <c r="N19" s="22"/>
      <c r="O19" s="22"/>
      <c r="P19" s="36"/>
      <c r="Q19" s="23"/>
      <c r="R19" s="22"/>
      <c r="S19" s="29"/>
      <c r="T19" s="18" t="e">
        <f>ROUND((H19*100)/(D19+#REF!+#REF!),0)</f>
        <v>#REF!</v>
      </c>
      <c r="U19" s="19">
        <f t="shared" si="1"/>
        <v>20</v>
      </c>
      <c r="V19" s="31"/>
      <c r="AA19" s="31"/>
    </row>
    <row r="20" spans="1:27" s="30" customFormat="1" ht="23.25">
      <c r="A20" s="25"/>
      <c r="B20" s="26" t="s">
        <v>42</v>
      </c>
      <c r="C20" s="86">
        <f t="shared" si="2"/>
        <v>1000</v>
      </c>
      <c r="D20" s="27">
        <v>250</v>
      </c>
      <c r="E20" s="32">
        <v>250</v>
      </c>
      <c r="F20" s="32">
        <v>250</v>
      </c>
      <c r="G20" s="32">
        <v>250</v>
      </c>
      <c r="H20" s="21">
        <v>550</v>
      </c>
      <c r="I20" s="21"/>
      <c r="J20" s="27"/>
      <c r="K20" s="27"/>
      <c r="L20" s="27"/>
      <c r="M20" s="87">
        <f t="shared" si="3"/>
        <v>0</v>
      </c>
      <c r="N20" s="22"/>
      <c r="O20" s="22"/>
      <c r="P20" s="36"/>
      <c r="Q20" s="23"/>
      <c r="R20" s="22"/>
      <c r="S20" s="29"/>
      <c r="T20" s="18"/>
      <c r="U20" s="19"/>
      <c r="V20" s="31"/>
      <c r="AA20" s="31"/>
    </row>
    <row r="21" spans="1:27" s="56" customFormat="1" ht="23.25">
      <c r="A21" s="50">
        <v>6</v>
      </c>
      <c r="B21" s="57" t="s">
        <v>27</v>
      </c>
      <c r="C21" s="92">
        <f t="shared" si="2"/>
        <v>3800</v>
      </c>
      <c r="D21" s="42">
        <v>950</v>
      </c>
      <c r="E21" s="21">
        <v>950</v>
      </c>
      <c r="F21" s="21">
        <v>950</v>
      </c>
      <c r="G21" s="21">
        <v>950</v>
      </c>
      <c r="H21" s="21">
        <f>J21</f>
        <v>0</v>
      </c>
      <c r="I21" s="21"/>
      <c r="J21" s="42"/>
      <c r="K21" s="42"/>
      <c r="L21" s="42"/>
      <c r="M21" s="21">
        <f t="shared" si="3"/>
        <v>0</v>
      </c>
      <c r="N21" s="43">
        <v>173</v>
      </c>
      <c r="O21" s="43">
        <v>1</v>
      </c>
      <c r="P21" s="52">
        <f>H21/N21</f>
        <v>0</v>
      </c>
      <c r="Q21" s="53">
        <f>H21/O21</f>
        <v>0</v>
      </c>
      <c r="R21" s="54">
        <v>25</v>
      </c>
      <c r="S21" s="55">
        <v>30</v>
      </c>
      <c r="T21" s="18" t="e">
        <f>ROUND((H21*100)/(D21+#REF!+#REF!),0)</f>
        <v>#REF!</v>
      </c>
      <c r="U21" s="19">
        <f t="shared" si="1"/>
        <v>0</v>
      </c>
      <c r="V21" s="39"/>
      <c r="AA21" s="24"/>
    </row>
    <row r="22" spans="1:27" s="56" customFormat="1" ht="23.25">
      <c r="A22" s="50">
        <v>7</v>
      </c>
      <c r="B22" s="57" t="s">
        <v>28</v>
      </c>
      <c r="C22" s="92">
        <f t="shared" si="2"/>
        <v>68015</v>
      </c>
      <c r="D22" s="42">
        <v>18035</v>
      </c>
      <c r="E22" s="21">
        <v>18035</v>
      </c>
      <c r="F22" s="21">
        <v>18035</v>
      </c>
      <c r="G22" s="21">
        <v>13910</v>
      </c>
      <c r="H22" s="21">
        <v>21000</v>
      </c>
      <c r="I22" s="21"/>
      <c r="J22" s="42"/>
      <c r="L22" s="42"/>
      <c r="M22" s="21">
        <f>I22+J22-K22-L22</f>
        <v>0</v>
      </c>
      <c r="N22" s="43">
        <v>1515</v>
      </c>
      <c r="O22" s="43">
        <v>2.75</v>
      </c>
      <c r="P22" s="52">
        <f>H22/N22</f>
        <v>13.861386138613861</v>
      </c>
      <c r="Q22" s="53">
        <f>H22/O22</f>
        <v>7636.363636363636</v>
      </c>
      <c r="R22" s="54">
        <v>25</v>
      </c>
      <c r="S22" s="55">
        <v>40</v>
      </c>
      <c r="T22" s="18" t="e">
        <f>ROUND((H22*100)/(D22+#REF!+#REF!),0)</f>
        <v>#REF!</v>
      </c>
      <c r="U22" s="19">
        <f t="shared" si="1"/>
        <v>31</v>
      </c>
      <c r="V22" s="39"/>
      <c r="AA22" s="24"/>
    </row>
    <row r="23" spans="1:27" s="30" customFormat="1" ht="23.25">
      <c r="A23" s="25"/>
      <c r="B23" s="26" t="s">
        <v>22</v>
      </c>
      <c r="C23" s="86">
        <f aca="true" t="shared" si="4" ref="C23:C32">D23+E23+F23+G23</f>
        <v>26745</v>
      </c>
      <c r="D23" s="27">
        <v>8715</v>
      </c>
      <c r="E23" s="32">
        <v>9165</v>
      </c>
      <c r="F23" s="32">
        <v>3055</v>
      </c>
      <c r="G23" s="32">
        <v>5810</v>
      </c>
      <c r="H23" s="21">
        <v>3425</v>
      </c>
      <c r="I23" s="21"/>
      <c r="J23" s="96"/>
      <c r="K23" s="86"/>
      <c r="L23" s="96"/>
      <c r="M23" s="87">
        <f t="shared" si="3"/>
        <v>0</v>
      </c>
      <c r="N23" s="28"/>
      <c r="O23" s="28"/>
      <c r="P23" s="36"/>
      <c r="Q23" s="23"/>
      <c r="R23" s="22">
        <v>60</v>
      </c>
      <c r="S23" s="29"/>
      <c r="T23" s="18"/>
      <c r="U23" s="19">
        <f t="shared" si="1"/>
        <v>13</v>
      </c>
      <c r="V23" s="31"/>
      <c r="AA23" s="31"/>
    </row>
    <row r="24" spans="1:27" s="30" customFormat="1" ht="46.5">
      <c r="A24" s="25"/>
      <c r="B24" s="26" t="s">
        <v>45</v>
      </c>
      <c r="C24" s="86">
        <f t="shared" si="4"/>
        <v>12240</v>
      </c>
      <c r="D24" s="27"/>
      <c r="E24" s="32">
        <v>9180</v>
      </c>
      <c r="F24" s="32">
        <v>3060</v>
      </c>
      <c r="G24" s="32">
        <v>0</v>
      </c>
      <c r="H24" s="21">
        <f>J24</f>
        <v>0</v>
      </c>
      <c r="I24" s="21"/>
      <c r="J24" s="96"/>
      <c r="K24" s="96"/>
      <c r="L24" s="96"/>
      <c r="M24" s="87">
        <f t="shared" si="3"/>
        <v>0</v>
      </c>
      <c r="N24" s="28"/>
      <c r="O24" s="28"/>
      <c r="P24" s="36"/>
      <c r="Q24" s="23"/>
      <c r="R24" s="22"/>
      <c r="S24" s="29"/>
      <c r="T24" s="18" t="e">
        <f>ROUND((H24*100)/(D24+#REF!+#REF!),0)</f>
        <v>#REF!</v>
      </c>
      <c r="U24" s="19">
        <f t="shared" si="1"/>
        <v>0</v>
      </c>
      <c r="V24" s="31"/>
      <c r="AA24" s="31"/>
    </row>
    <row r="25" spans="1:27" s="30" customFormat="1" ht="23.25">
      <c r="A25" s="25"/>
      <c r="B25" s="26" t="s">
        <v>42</v>
      </c>
      <c r="C25" s="86">
        <f t="shared" si="4"/>
        <v>1500</v>
      </c>
      <c r="D25" s="27">
        <v>375</v>
      </c>
      <c r="E25" s="32">
        <v>375</v>
      </c>
      <c r="F25" s="32">
        <v>375</v>
      </c>
      <c r="G25" s="32">
        <v>375</v>
      </c>
      <c r="H25" s="21">
        <f>J25</f>
        <v>0</v>
      </c>
      <c r="I25" s="21"/>
      <c r="J25" s="96">
        <v>0</v>
      </c>
      <c r="K25" s="96"/>
      <c r="L25" s="96"/>
      <c r="M25" s="87">
        <f t="shared" si="3"/>
        <v>0</v>
      </c>
      <c r="N25" s="28"/>
      <c r="O25" s="28"/>
      <c r="P25" s="36"/>
      <c r="Q25" s="23"/>
      <c r="R25" s="22">
        <v>120</v>
      </c>
      <c r="S25" s="29"/>
      <c r="T25" s="18" t="e">
        <f>ROUND((H25*100)/(D25+#REF!+#REF!),0)</f>
        <v>#REF!</v>
      </c>
      <c r="U25" s="19">
        <f t="shared" si="1"/>
        <v>0</v>
      </c>
      <c r="V25" s="31"/>
      <c r="AA25" s="31"/>
    </row>
    <row r="26" spans="1:27" s="56" customFormat="1" ht="23.25">
      <c r="A26" s="50">
        <v>8</v>
      </c>
      <c r="B26" s="57" t="s">
        <v>29</v>
      </c>
      <c r="C26" s="92">
        <f t="shared" si="4"/>
        <v>191430</v>
      </c>
      <c r="D26" s="42">
        <v>44780</v>
      </c>
      <c r="E26" s="21">
        <v>44780</v>
      </c>
      <c r="F26" s="21">
        <v>44780</v>
      </c>
      <c r="G26" s="21">
        <v>57090</v>
      </c>
      <c r="H26" s="21">
        <v>200400</v>
      </c>
      <c r="I26" s="21"/>
      <c r="J26" s="42"/>
      <c r="K26" s="42">
        <v>70031.96</v>
      </c>
      <c r="L26" s="42"/>
      <c r="M26" s="21">
        <f t="shared" si="3"/>
        <v>-70031.96</v>
      </c>
      <c r="N26" s="43">
        <v>1559</v>
      </c>
      <c r="O26" s="43">
        <v>5</v>
      </c>
      <c r="P26" s="52">
        <f>H26/N26</f>
        <v>128.54393842206542</v>
      </c>
      <c r="Q26" s="53">
        <f>H26/O26</f>
        <v>40080</v>
      </c>
      <c r="R26" s="54">
        <v>25</v>
      </c>
      <c r="S26" s="55">
        <v>40</v>
      </c>
      <c r="T26" s="18" t="e">
        <f>ROUND((H26*100)/(D26+#REF!+#REF!),0)</f>
        <v>#REF!</v>
      </c>
      <c r="U26" s="19">
        <f t="shared" si="1"/>
        <v>105</v>
      </c>
      <c r="V26" s="39"/>
      <c r="AA26" s="24"/>
    </row>
    <row r="27" spans="1:27" s="30" customFormat="1" ht="23.25">
      <c r="A27" s="25"/>
      <c r="B27" s="26" t="s">
        <v>30</v>
      </c>
      <c r="C27" s="86">
        <f t="shared" si="4"/>
        <v>12150</v>
      </c>
      <c r="D27" s="27">
        <v>4050</v>
      </c>
      <c r="E27" s="32">
        <v>2700</v>
      </c>
      <c r="F27" s="32">
        <v>1350</v>
      </c>
      <c r="G27" s="32">
        <v>4050</v>
      </c>
      <c r="H27" s="21">
        <f>J27</f>
        <v>0</v>
      </c>
      <c r="I27" s="21"/>
      <c r="J27" s="27"/>
      <c r="K27" s="27"/>
      <c r="L27" s="27"/>
      <c r="M27" s="87">
        <f t="shared" si="3"/>
        <v>0</v>
      </c>
      <c r="N27" s="28"/>
      <c r="O27" s="28"/>
      <c r="P27" s="36"/>
      <c r="Q27" s="23"/>
      <c r="R27" s="22"/>
      <c r="S27" s="29"/>
      <c r="T27" s="18" t="e">
        <f>ROUND((H27*100)/(D27+#REF!+#REF!),0)</f>
        <v>#REF!</v>
      </c>
      <c r="U27" s="19">
        <f t="shared" si="1"/>
        <v>0</v>
      </c>
      <c r="V27" s="31"/>
      <c r="AA27" s="31"/>
    </row>
    <row r="28" spans="1:27" s="30" customFormat="1" ht="22.5" customHeight="1">
      <c r="A28" s="25"/>
      <c r="B28" s="26" t="s">
        <v>31</v>
      </c>
      <c r="C28" s="86">
        <f t="shared" si="4"/>
        <v>6750</v>
      </c>
      <c r="D28" s="27">
        <v>2250</v>
      </c>
      <c r="E28" s="32">
        <v>1500</v>
      </c>
      <c r="F28" s="32">
        <v>750</v>
      </c>
      <c r="G28" s="32">
        <v>2250</v>
      </c>
      <c r="H28" s="21">
        <f>J28</f>
        <v>0</v>
      </c>
      <c r="I28" s="21"/>
      <c r="J28" s="27"/>
      <c r="K28" s="27"/>
      <c r="L28" s="27"/>
      <c r="M28" s="87">
        <f t="shared" si="3"/>
        <v>0</v>
      </c>
      <c r="N28" s="28"/>
      <c r="O28" s="28"/>
      <c r="P28" s="36"/>
      <c r="Q28" s="23"/>
      <c r="R28" s="22"/>
      <c r="S28" s="29"/>
      <c r="T28" s="18" t="e">
        <f>ROUND((H28*100)/(D28+#REF!+#REF!),0)</f>
        <v>#REF!</v>
      </c>
      <c r="U28" s="19">
        <f t="shared" si="1"/>
        <v>0</v>
      </c>
      <c r="V28" s="31"/>
      <c r="AA28" s="31"/>
    </row>
    <row r="29" spans="1:27" s="30" customFormat="1" ht="23.25">
      <c r="A29" s="25"/>
      <c r="B29" s="26" t="s">
        <v>57</v>
      </c>
      <c r="C29" s="86">
        <f t="shared" si="4"/>
        <v>2900</v>
      </c>
      <c r="D29" s="27">
        <v>900</v>
      </c>
      <c r="E29" s="32">
        <v>600</v>
      </c>
      <c r="F29" s="32">
        <v>350</v>
      </c>
      <c r="G29" s="32">
        <v>1050</v>
      </c>
      <c r="H29" s="21">
        <f>J29</f>
        <v>0</v>
      </c>
      <c r="I29" s="21"/>
      <c r="J29" s="27"/>
      <c r="K29" s="27"/>
      <c r="L29" s="27"/>
      <c r="M29" s="87">
        <f t="shared" si="3"/>
        <v>0</v>
      </c>
      <c r="N29" s="28"/>
      <c r="O29" s="28"/>
      <c r="P29" s="36"/>
      <c r="Q29" s="23"/>
      <c r="R29" s="22"/>
      <c r="S29" s="29"/>
      <c r="T29" s="18" t="e">
        <f>ROUND((H29*100)/(D29+#REF!+#REF!),0)</f>
        <v>#REF!</v>
      </c>
      <c r="U29" s="19">
        <f t="shared" si="1"/>
        <v>0</v>
      </c>
      <c r="V29" s="31"/>
      <c r="AA29" s="31"/>
    </row>
    <row r="30" spans="1:27" s="30" customFormat="1" ht="23.25">
      <c r="A30" s="25"/>
      <c r="B30" s="26" t="s">
        <v>58</v>
      </c>
      <c r="C30" s="86">
        <f t="shared" si="4"/>
        <v>3480</v>
      </c>
      <c r="D30" s="27">
        <v>1080</v>
      </c>
      <c r="E30" s="32">
        <v>720</v>
      </c>
      <c r="F30" s="32">
        <v>420</v>
      </c>
      <c r="G30" s="32">
        <v>1260</v>
      </c>
      <c r="H30" s="21">
        <f>J30</f>
        <v>0</v>
      </c>
      <c r="I30" s="21"/>
      <c r="J30" s="27"/>
      <c r="K30" s="27"/>
      <c r="L30" s="27"/>
      <c r="M30" s="87">
        <f t="shared" si="3"/>
        <v>0</v>
      </c>
      <c r="N30" s="28"/>
      <c r="O30" s="28"/>
      <c r="P30" s="36"/>
      <c r="Q30" s="23"/>
      <c r="R30" s="22"/>
      <c r="S30" s="29"/>
      <c r="T30" s="18" t="e">
        <f>ROUND((H30*100)/(D30+#REF!+#REF!),0)</f>
        <v>#REF!</v>
      </c>
      <c r="U30" s="19">
        <f t="shared" si="1"/>
        <v>0</v>
      </c>
      <c r="V30" s="31"/>
      <c r="AA30" s="31"/>
    </row>
    <row r="31" spans="1:27" s="30" customFormat="1" ht="23.25">
      <c r="A31" s="25"/>
      <c r="B31" s="26" t="s">
        <v>22</v>
      </c>
      <c r="C31" s="86">
        <f t="shared" si="4"/>
        <v>16290</v>
      </c>
      <c r="D31" s="27">
        <v>5190</v>
      </c>
      <c r="E31" s="32">
        <v>5730</v>
      </c>
      <c r="F31" s="32">
        <v>1910</v>
      </c>
      <c r="G31" s="32">
        <v>3460</v>
      </c>
      <c r="H31" s="21">
        <v>500</v>
      </c>
      <c r="I31" s="21"/>
      <c r="J31" s="27"/>
      <c r="K31" s="27"/>
      <c r="L31" s="27"/>
      <c r="M31" s="87">
        <f t="shared" si="3"/>
        <v>0</v>
      </c>
      <c r="N31" s="28"/>
      <c r="O31" s="28"/>
      <c r="P31" s="36"/>
      <c r="Q31" s="23"/>
      <c r="R31" s="22">
        <v>100</v>
      </c>
      <c r="S31" s="29"/>
      <c r="T31" s="18" t="e">
        <f>ROUND((H31*100)/(D31+#REF!+#REF!),0)</f>
        <v>#REF!</v>
      </c>
      <c r="U31" s="19">
        <f t="shared" si="1"/>
        <v>3</v>
      </c>
      <c r="V31" s="31"/>
      <c r="AA31" s="31"/>
    </row>
    <row r="32" spans="1:27" s="30" customFormat="1" ht="23.25">
      <c r="A32" s="25"/>
      <c r="B32" s="26" t="s">
        <v>42</v>
      </c>
      <c r="C32" s="86">
        <f t="shared" si="4"/>
        <v>2000</v>
      </c>
      <c r="D32" s="27">
        <v>500</v>
      </c>
      <c r="E32" s="32">
        <v>500</v>
      </c>
      <c r="F32" s="32">
        <v>500</v>
      </c>
      <c r="G32" s="32">
        <v>500</v>
      </c>
      <c r="H32" s="21">
        <f>J32</f>
        <v>0</v>
      </c>
      <c r="I32" s="21"/>
      <c r="J32" s="27"/>
      <c r="K32" s="27"/>
      <c r="L32" s="27"/>
      <c r="M32" s="87">
        <f t="shared" si="3"/>
        <v>0</v>
      </c>
      <c r="N32" s="28"/>
      <c r="O32" s="28"/>
      <c r="P32" s="36"/>
      <c r="Q32" s="23"/>
      <c r="R32" s="22"/>
      <c r="S32" s="29"/>
      <c r="T32" s="18"/>
      <c r="U32" s="19"/>
      <c r="V32" s="31"/>
      <c r="AA32" s="31"/>
    </row>
    <row r="33" spans="1:27" s="56" customFormat="1" ht="23.25">
      <c r="A33" s="50">
        <v>9</v>
      </c>
      <c r="B33" s="57" t="s">
        <v>32</v>
      </c>
      <c r="C33" s="42">
        <f aca="true" t="shared" si="5" ref="C33:C41">D33+E33+F33+G33</f>
        <v>48340</v>
      </c>
      <c r="D33" s="42">
        <v>10780</v>
      </c>
      <c r="E33" s="21">
        <v>10780</v>
      </c>
      <c r="F33" s="21">
        <v>10780</v>
      </c>
      <c r="G33" s="21">
        <v>16000</v>
      </c>
      <c r="H33" s="21">
        <v>20400</v>
      </c>
      <c r="I33" s="21"/>
      <c r="J33" s="42"/>
      <c r="K33" s="42"/>
      <c r="L33" s="42"/>
      <c r="M33" s="21">
        <f t="shared" si="3"/>
        <v>0</v>
      </c>
      <c r="N33" s="43">
        <v>817</v>
      </c>
      <c r="O33" s="43">
        <v>1</v>
      </c>
      <c r="P33" s="52">
        <f>H33/N33</f>
        <v>24.96940024479804</v>
      </c>
      <c r="Q33" s="53">
        <f>H33/O33</f>
        <v>20400</v>
      </c>
      <c r="R33" s="54">
        <v>25</v>
      </c>
      <c r="S33" s="55">
        <v>35</v>
      </c>
      <c r="T33" s="18" t="e">
        <f>ROUND((H33*100)/(D33+#REF!+#REF!),0)</f>
        <v>#REF!</v>
      </c>
      <c r="U33" s="19">
        <f t="shared" si="1"/>
        <v>42</v>
      </c>
      <c r="V33" s="39"/>
      <c r="AA33" s="24"/>
    </row>
    <row r="34" spans="1:27" s="30" customFormat="1" ht="23.25">
      <c r="A34" s="25"/>
      <c r="B34" s="26" t="s">
        <v>46</v>
      </c>
      <c r="C34" s="27">
        <f t="shared" si="5"/>
        <v>15660</v>
      </c>
      <c r="D34" s="27">
        <v>5220</v>
      </c>
      <c r="E34" s="32">
        <v>5220</v>
      </c>
      <c r="F34" s="32">
        <v>1740</v>
      </c>
      <c r="G34" s="32">
        <v>3480</v>
      </c>
      <c r="H34" s="21">
        <f>J34</f>
        <v>0</v>
      </c>
      <c r="I34" s="21"/>
      <c r="J34" s="27"/>
      <c r="K34" s="27"/>
      <c r="L34" s="27"/>
      <c r="M34" s="87">
        <f t="shared" si="3"/>
        <v>0</v>
      </c>
      <c r="N34" s="22"/>
      <c r="O34" s="22"/>
      <c r="P34" s="36"/>
      <c r="Q34" s="23"/>
      <c r="R34" s="22"/>
      <c r="S34" s="29"/>
      <c r="T34" s="58"/>
      <c r="U34" s="59">
        <f t="shared" si="1"/>
        <v>0</v>
      </c>
      <c r="V34" s="31"/>
      <c r="AA34" s="31"/>
    </row>
    <row r="35" spans="1:27" s="30" customFormat="1" ht="23.25">
      <c r="A35" s="25"/>
      <c r="B35" s="26" t="s">
        <v>42</v>
      </c>
      <c r="C35" s="27">
        <f t="shared" si="5"/>
        <v>1000</v>
      </c>
      <c r="D35" s="27">
        <v>250</v>
      </c>
      <c r="E35" s="32">
        <v>250</v>
      </c>
      <c r="F35" s="32">
        <v>250</v>
      </c>
      <c r="G35" s="32">
        <v>250</v>
      </c>
      <c r="H35" s="21">
        <f>J35</f>
        <v>0</v>
      </c>
      <c r="I35" s="21"/>
      <c r="J35" s="27"/>
      <c r="K35" s="27"/>
      <c r="L35" s="27"/>
      <c r="M35" s="87">
        <f t="shared" si="3"/>
        <v>0</v>
      </c>
      <c r="N35" s="28"/>
      <c r="O35" s="28"/>
      <c r="P35" s="36"/>
      <c r="Q35" s="23"/>
      <c r="R35" s="22">
        <v>70</v>
      </c>
      <c r="S35" s="29"/>
      <c r="T35" s="18" t="e">
        <f>ROUND((H35*100)/(D35+#REF!+#REF!),0)</f>
        <v>#REF!</v>
      </c>
      <c r="U35" s="19">
        <f t="shared" si="1"/>
        <v>0</v>
      </c>
      <c r="V35" s="31"/>
      <c r="AA35" s="31"/>
    </row>
    <row r="36" spans="1:27" s="56" customFormat="1" ht="23.25">
      <c r="A36" s="50">
        <v>10</v>
      </c>
      <c r="B36" s="57" t="s">
        <v>33</v>
      </c>
      <c r="C36" s="42">
        <f t="shared" si="5"/>
        <v>7060</v>
      </c>
      <c r="D36" s="42">
        <v>2125</v>
      </c>
      <c r="E36" s="21">
        <v>1500</v>
      </c>
      <c r="F36" s="21">
        <v>1500</v>
      </c>
      <c r="G36" s="21">
        <v>1935</v>
      </c>
      <c r="H36" s="21">
        <v>4150</v>
      </c>
      <c r="I36" s="21"/>
      <c r="J36" s="42"/>
      <c r="K36" s="42"/>
      <c r="L36" s="42"/>
      <c r="M36" s="21">
        <f t="shared" si="3"/>
        <v>0</v>
      </c>
      <c r="N36" s="43">
        <v>535</v>
      </c>
      <c r="O36" s="43">
        <v>0.5</v>
      </c>
      <c r="P36" s="52">
        <f>H36/N36</f>
        <v>7.757009345794392</v>
      </c>
      <c r="Q36" s="53">
        <f>H36/O36</f>
        <v>8300</v>
      </c>
      <c r="R36" s="54">
        <v>25</v>
      </c>
      <c r="S36" s="55">
        <v>35</v>
      </c>
      <c r="T36" s="18" t="e">
        <f>ROUND((H36*100)/(D36+#REF!+#REF!),0)</f>
        <v>#REF!</v>
      </c>
      <c r="U36" s="19">
        <f t="shared" si="1"/>
        <v>59</v>
      </c>
      <c r="V36" s="39"/>
      <c r="AA36" s="24"/>
    </row>
    <row r="37" spans="1:27" s="56" customFormat="1" ht="23.25">
      <c r="A37" s="84"/>
      <c r="B37" s="93" t="s">
        <v>47</v>
      </c>
      <c r="C37" s="86">
        <f t="shared" si="5"/>
        <v>1440</v>
      </c>
      <c r="D37" s="86"/>
      <c r="E37" s="87">
        <v>1080</v>
      </c>
      <c r="F37" s="87">
        <v>360</v>
      </c>
      <c r="G37" s="87">
        <v>0</v>
      </c>
      <c r="H37" s="21">
        <f>J37</f>
        <v>0</v>
      </c>
      <c r="I37" s="21"/>
      <c r="J37" s="86"/>
      <c r="K37" s="86"/>
      <c r="L37" s="86"/>
      <c r="M37" s="87">
        <f t="shared" si="3"/>
        <v>0</v>
      </c>
      <c r="N37" s="88"/>
      <c r="O37" s="88"/>
      <c r="P37" s="89"/>
      <c r="Q37" s="90"/>
      <c r="R37" s="91"/>
      <c r="S37" s="94"/>
      <c r="T37" s="18"/>
      <c r="U37" s="19"/>
      <c r="V37" s="39"/>
      <c r="AA37" s="24"/>
    </row>
    <row r="38" spans="1:27" s="56" customFormat="1" ht="23.25">
      <c r="A38" s="84"/>
      <c r="B38" s="93" t="s">
        <v>42</v>
      </c>
      <c r="C38" s="86">
        <f t="shared" si="5"/>
        <v>0</v>
      </c>
      <c r="D38" s="86"/>
      <c r="E38" s="87">
        <v>0</v>
      </c>
      <c r="F38" s="87">
        <v>0</v>
      </c>
      <c r="G38" s="87">
        <v>0</v>
      </c>
      <c r="H38" s="21">
        <f>J38</f>
        <v>0</v>
      </c>
      <c r="I38" s="21"/>
      <c r="J38" s="86"/>
      <c r="K38" s="86"/>
      <c r="L38" s="86"/>
      <c r="M38" s="87">
        <f t="shared" si="3"/>
        <v>0</v>
      </c>
      <c r="N38" s="88"/>
      <c r="O38" s="88"/>
      <c r="P38" s="89"/>
      <c r="Q38" s="90"/>
      <c r="R38" s="91"/>
      <c r="S38" s="94"/>
      <c r="T38" s="18"/>
      <c r="U38" s="19"/>
      <c r="V38" s="39"/>
      <c r="AA38" s="24"/>
    </row>
    <row r="39" spans="1:27" s="56" customFormat="1" ht="23.25">
      <c r="A39" s="50">
        <v>11</v>
      </c>
      <c r="B39" s="57" t="s">
        <v>34</v>
      </c>
      <c r="C39" s="42">
        <f t="shared" si="5"/>
        <v>33680</v>
      </c>
      <c r="D39" s="42">
        <v>7160</v>
      </c>
      <c r="E39" s="21">
        <v>7160</v>
      </c>
      <c r="F39" s="21">
        <v>7160</v>
      </c>
      <c r="G39" s="21">
        <v>12200</v>
      </c>
      <c r="H39" s="21">
        <v>11970</v>
      </c>
      <c r="I39" s="21"/>
      <c r="J39" s="42"/>
      <c r="K39" s="42"/>
      <c r="L39" s="42"/>
      <c r="M39" s="21">
        <f t="shared" si="3"/>
        <v>0</v>
      </c>
      <c r="N39" s="43">
        <v>273</v>
      </c>
      <c r="O39" s="43">
        <v>1</v>
      </c>
      <c r="P39" s="52">
        <f>H39/N39</f>
        <v>43.84615384615385</v>
      </c>
      <c r="Q39" s="53">
        <f>H39/O39</f>
        <v>11970</v>
      </c>
      <c r="R39" s="54">
        <v>25</v>
      </c>
      <c r="S39" s="55">
        <v>30</v>
      </c>
      <c r="T39" s="18" t="e">
        <f>ROUND((H39*100)/(D39+#REF!+#REF!),0)</f>
        <v>#REF!</v>
      </c>
      <c r="U39" s="19">
        <f t="shared" si="1"/>
        <v>36</v>
      </c>
      <c r="V39" s="39"/>
      <c r="AA39" s="24"/>
    </row>
    <row r="40" spans="1:27" s="30" customFormat="1" ht="23.25">
      <c r="A40" s="25"/>
      <c r="B40" s="93" t="s">
        <v>47</v>
      </c>
      <c r="C40" s="86">
        <f t="shared" si="5"/>
        <v>15120</v>
      </c>
      <c r="D40" s="27">
        <v>5040</v>
      </c>
      <c r="E40" s="32">
        <v>5040</v>
      </c>
      <c r="F40" s="32">
        <v>1680</v>
      </c>
      <c r="G40" s="32">
        <v>3360</v>
      </c>
      <c r="H40" s="21">
        <v>5040</v>
      </c>
      <c r="I40" s="21"/>
      <c r="J40" s="27"/>
      <c r="K40" s="27"/>
      <c r="L40" s="27"/>
      <c r="M40" s="87">
        <f t="shared" si="3"/>
        <v>0</v>
      </c>
      <c r="N40" s="28"/>
      <c r="O40" s="28"/>
      <c r="P40" s="36"/>
      <c r="Q40" s="23"/>
      <c r="R40" s="22">
        <v>70</v>
      </c>
      <c r="S40" s="29"/>
      <c r="T40" s="18" t="e">
        <f>ROUND((H40*100)/(D40+#REF!+#REF!),0)</f>
        <v>#REF!</v>
      </c>
      <c r="U40" s="19">
        <f t="shared" si="1"/>
        <v>33</v>
      </c>
      <c r="V40" s="31"/>
      <c r="AA40" s="31"/>
    </row>
    <row r="41" spans="1:27" s="30" customFormat="1" ht="23.25">
      <c r="A41" s="25"/>
      <c r="B41" s="26" t="s">
        <v>42</v>
      </c>
      <c r="C41" s="86">
        <f t="shared" si="5"/>
        <v>600</v>
      </c>
      <c r="D41" s="27">
        <v>150</v>
      </c>
      <c r="E41" s="32">
        <v>150</v>
      </c>
      <c r="F41" s="32">
        <v>150</v>
      </c>
      <c r="G41" s="32">
        <v>150</v>
      </c>
      <c r="H41" s="21">
        <f>J41</f>
        <v>0</v>
      </c>
      <c r="I41" s="21"/>
      <c r="J41" s="27"/>
      <c r="K41" s="27"/>
      <c r="L41" s="27"/>
      <c r="M41" s="87">
        <f t="shared" si="3"/>
        <v>0</v>
      </c>
      <c r="N41" s="28"/>
      <c r="O41" s="28"/>
      <c r="P41" s="36"/>
      <c r="Q41" s="23"/>
      <c r="R41" s="22">
        <v>70</v>
      </c>
      <c r="S41" s="29"/>
      <c r="T41" s="18" t="e">
        <f>ROUND((H41*100)/(D41+#REF!+#REF!),0)</f>
        <v>#REF!</v>
      </c>
      <c r="U41" s="19">
        <f t="shared" si="1"/>
        <v>0</v>
      </c>
      <c r="V41" s="31"/>
      <c r="AA41" s="31"/>
    </row>
    <row r="42" spans="1:27" s="56" customFormat="1" ht="23.25">
      <c r="A42" s="50">
        <v>12</v>
      </c>
      <c r="B42" s="57" t="s">
        <v>35</v>
      </c>
      <c r="C42" s="42">
        <v>0</v>
      </c>
      <c r="D42" s="42">
        <v>0</v>
      </c>
      <c r="E42" s="21">
        <v>0</v>
      </c>
      <c r="F42" s="21">
        <v>0</v>
      </c>
      <c r="G42" s="21">
        <v>0</v>
      </c>
      <c r="H42" s="21">
        <f>J42</f>
        <v>0</v>
      </c>
      <c r="I42" s="21"/>
      <c r="J42" s="42"/>
      <c r="K42" s="42"/>
      <c r="L42" s="42"/>
      <c r="M42" s="21">
        <f t="shared" si="3"/>
        <v>0</v>
      </c>
      <c r="N42" s="43">
        <v>186</v>
      </c>
      <c r="O42" s="43">
        <v>0</v>
      </c>
      <c r="P42" s="52">
        <f>H42/N42</f>
        <v>0</v>
      </c>
      <c r="Q42" s="53" t="e">
        <f>H42/O42</f>
        <v>#DIV/0!</v>
      </c>
      <c r="R42" s="54">
        <v>25</v>
      </c>
      <c r="S42" s="55">
        <v>30</v>
      </c>
      <c r="T42" s="18" t="e">
        <f>ROUND((H42*100)/(D42+#REF!+#REF!),0)</f>
        <v>#REF!</v>
      </c>
      <c r="U42" s="19" t="e">
        <f t="shared" si="1"/>
        <v>#DIV/0!</v>
      </c>
      <c r="V42" s="39"/>
      <c r="AA42" s="24"/>
    </row>
    <row r="43" spans="1:27" s="40" customFormat="1" ht="24" customHeight="1">
      <c r="A43" s="60">
        <v>13</v>
      </c>
      <c r="B43" s="57" t="s">
        <v>36</v>
      </c>
      <c r="C43" s="42">
        <f aca="true" t="shared" si="6" ref="C43:C49">D43+E43+F43+G43</f>
        <v>26150</v>
      </c>
      <c r="D43" s="42">
        <v>5225</v>
      </c>
      <c r="E43" s="21">
        <v>5225</v>
      </c>
      <c r="F43" s="21">
        <v>5225</v>
      </c>
      <c r="G43" s="21">
        <v>10475</v>
      </c>
      <c r="H43" s="21">
        <v>7275</v>
      </c>
      <c r="I43" s="21"/>
      <c r="J43" s="42"/>
      <c r="K43" s="42"/>
      <c r="L43" s="42"/>
      <c r="M43" s="21">
        <f t="shared" si="3"/>
        <v>0</v>
      </c>
      <c r="N43" s="43">
        <v>400</v>
      </c>
      <c r="O43" s="43">
        <v>1</v>
      </c>
      <c r="P43" s="37"/>
      <c r="Q43" s="38"/>
      <c r="R43" s="43"/>
      <c r="S43" s="41"/>
      <c r="T43" s="18" t="e">
        <f>ROUND((H43*100)/(D43+#REF!+#REF!),0)</f>
        <v>#REF!</v>
      </c>
      <c r="U43" s="19">
        <f t="shared" si="1"/>
        <v>28</v>
      </c>
      <c r="V43" s="44"/>
      <c r="AA43" s="44"/>
    </row>
    <row r="44" spans="1:27" s="103" customFormat="1" ht="24" customHeight="1">
      <c r="A44" s="95"/>
      <c r="B44" s="93" t="s">
        <v>48</v>
      </c>
      <c r="C44" s="86">
        <f t="shared" si="6"/>
        <v>5175</v>
      </c>
      <c r="D44" s="86">
        <v>1725</v>
      </c>
      <c r="E44" s="87">
        <v>1725</v>
      </c>
      <c r="F44" s="87">
        <v>575</v>
      </c>
      <c r="G44" s="87">
        <v>1150</v>
      </c>
      <c r="H44" s="21">
        <f aca="true" t="shared" si="7" ref="H44:H49">J44</f>
        <v>0</v>
      </c>
      <c r="I44" s="21"/>
      <c r="J44" s="86"/>
      <c r="K44" s="86"/>
      <c r="L44" s="86"/>
      <c r="M44" s="87">
        <f t="shared" si="3"/>
        <v>0</v>
      </c>
      <c r="N44" s="88"/>
      <c r="O44" s="88"/>
      <c r="P44" s="97"/>
      <c r="Q44" s="98"/>
      <c r="R44" s="88"/>
      <c r="S44" s="99"/>
      <c r="T44" s="100"/>
      <c r="U44" s="101"/>
      <c r="V44" s="102"/>
      <c r="AA44" s="102"/>
    </row>
    <row r="45" spans="1:27" s="30" customFormat="1" ht="24" customHeight="1">
      <c r="A45" s="25"/>
      <c r="B45" s="26" t="s">
        <v>59</v>
      </c>
      <c r="C45" s="86">
        <f t="shared" si="6"/>
        <v>10575</v>
      </c>
      <c r="D45" s="27">
        <v>3525</v>
      </c>
      <c r="E45" s="32">
        <v>3525</v>
      </c>
      <c r="F45" s="32">
        <v>1175</v>
      </c>
      <c r="G45" s="32">
        <v>2350</v>
      </c>
      <c r="H45" s="21">
        <f t="shared" si="7"/>
        <v>0</v>
      </c>
      <c r="I45" s="21"/>
      <c r="J45" s="27"/>
      <c r="K45" s="27"/>
      <c r="L45" s="27"/>
      <c r="M45" s="87">
        <f t="shared" si="3"/>
        <v>0</v>
      </c>
      <c r="N45" s="22"/>
      <c r="O45" s="22"/>
      <c r="P45" s="36"/>
      <c r="Q45" s="23"/>
      <c r="R45" s="22">
        <v>55</v>
      </c>
      <c r="S45" s="29"/>
      <c r="T45" s="18"/>
      <c r="U45" s="19"/>
      <c r="V45" s="31"/>
      <c r="AA45" s="31"/>
    </row>
    <row r="46" spans="1:27" s="30" customFormat="1" ht="24" customHeight="1">
      <c r="A46" s="25"/>
      <c r="B46" s="26" t="s">
        <v>42</v>
      </c>
      <c r="C46" s="86">
        <f t="shared" si="6"/>
        <v>1000</v>
      </c>
      <c r="D46" s="27">
        <v>250</v>
      </c>
      <c r="E46" s="32">
        <v>250</v>
      </c>
      <c r="F46" s="32">
        <v>250</v>
      </c>
      <c r="G46" s="32">
        <v>250</v>
      </c>
      <c r="H46" s="21">
        <f t="shared" si="7"/>
        <v>0</v>
      </c>
      <c r="I46" s="21"/>
      <c r="J46" s="27">
        <v>0</v>
      </c>
      <c r="K46" s="27"/>
      <c r="L46" s="27"/>
      <c r="M46" s="87">
        <f t="shared" si="3"/>
        <v>0</v>
      </c>
      <c r="N46" s="22"/>
      <c r="O46" s="22"/>
      <c r="P46" s="36"/>
      <c r="Q46" s="23"/>
      <c r="R46" s="22"/>
      <c r="S46" s="29"/>
      <c r="T46" s="18"/>
      <c r="U46" s="19"/>
      <c r="V46" s="31"/>
      <c r="AA46" s="31"/>
    </row>
    <row r="47" spans="1:27" s="40" customFormat="1" ht="22.5" customHeight="1">
      <c r="A47" s="60">
        <v>14</v>
      </c>
      <c r="B47" s="57" t="s">
        <v>37</v>
      </c>
      <c r="C47" s="42">
        <f t="shared" si="6"/>
        <v>26150</v>
      </c>
      <c r="D47" s="42">
        <v>8345</v>
      </c>
      <c r="E47" s="21">
        <v>8000</v>
      </c>
      <c r="F47" s="21">
        <v>1460</v>
      </c>
      <c r="G47" s="21">
        <v>8345</v>
      </c>
      <c r="H47" s="21">
        <f t="shared" si="7"/>
        <v>0</v>
      </c>
      <c r="I47" s="21"/>
      <c r="J47" s="42"/>
      <c r="K47" s="42"/>
      <c r="L47" s="42"/>
      <c r="M47" s="21">
        <f t="shared" si="3"/>
        <v>0</v>
      </c>
      <c r="N47" s="43">
        <v>256</v>
      </c>
      <c r="O47" s="43"/>
      <c r="P47" s="37"/>
      <c r="Q47" s="38"/>
      <c r="R47" s="43"/>
      <c r="S47" s="41"/>
      <c r="T47" s="18" t="e">
        <f>ROUND((H47*100)/(D47+#REF!+#REF!),0)</f>
        <v>#REF!</v>
      </c>
      <c r="U47" s="19">
        <f>ROUND((H47*100)/(C47),0)</f>
        <v>0</v>
      </c>
      <c r="V47" s="44"/>
      <c r="AA47" s="44"/>
    </row>
    <row r="48" spans="1:27" s="30" customFormat="1" ht="24" customHeight="1">
      <c r="A48" s="25"/>
      <c r="B48" s="26" t="s">
        <v>60</v>
      </c>
      <c r="C48" s="27">
        <f t="shared" si="6"/>
        <v>16290</v>
      </c>
      <c r="D48" s="27">
        <v>5430</v>
      </c>
      <c r="E48" s="32">
        <v>3620</v>
      </c>
      <c r="F48" s="32">
        <v>3620</v>
      </c>
      <c r="G48" s="32">
        <v>3620</v>
      </c>
      <c r="H48" s="21">
        <f t="shared" si="7"/>
        <v>0</v>
      </c>
      <c r="I48" s="21"/>
      <c r="J48" s="27"/>
      <c r="K48" s="27"/>
      <c r="L48" s="27"/>
      <c r="M48" s="87">
        <f t="shared" si="3"/>
        <v>0</v>
      </c>
      <c r="N48" s="22"/>
      <c r="O48" s="22"/>
      <c r="P48" s="36"/>
      <c r="Q48" s="23"/>
      <c r="R48" s="22"/>
      <c r="S48" s="29"/>
      <c r="T48" s="18" t="e">
        <f>ROUND((H48*100)/(D48+#REF!+#REF!),0)</f>
        <v>#REF!</v>
      </c>
      <c r="U48" s="19">
        <f>ROUND((H48*100)/(C48),0)</f>
        <v>0</v>
      </c>
      <c r="V48" s="31"/>
      <c r="AA48" s="31"/>
    </row>
    <row r="49" spans="1:27" s="30" customFormat="1" ht="24" customHeight="1">
      <c r="A49" s="25"/>
      <c r="B49" s="26" t="s">
        <v>42</v>
      </c>
      <c r="C49" s="27">
        <f t="shared" si="6"/>
        <v>500</v>
      </c>
      <c r="D49" s="27">
        <v>125</v>
      </c>
      <c r="E49" s="32">
        <v>125</v>
      </c>
      <c r="F49" s="32">
        <v>125</v>
      </c>
      <c r="G49" s="32">
        <v>125</v>
      </c>
      <c r="H49" s="21">
        <f t="shared" si="7"/>
        <v>0</v>
      </c>
      <c r="I49" s="21"/>
      <c r="J49" s="27"/>
      <c r="K49" s="27"/>
      <c r="L49" s="27"/>
      <c r="M49" s="87">
        <f t="shared" si="3"/>
        <v>0</v>
      </c>
      <c r="N49" s="22"/>
      <c r="O49" s="22"/>
      <c r="P49" s="36"/>
      <c r="Q49" s="23"/>
      <c r="R49" s="22"/>
      <c r="S49" s="29"/>
      <c r="T49" s="18"/>
      <c r="U49" s="19"/>
      <c r="V49" s="31"/>
      <c r="AA49" s="31"/>
    </row>
    <row r="50" spans="1:27" s="40" customFormat="1" ht="23.25">
      <c r="A50" s="60">
        <v>15</v>
      </c>
      <c r="B50" s="57" t="s">
        <v>19</v>
      </c>
      <c r="C50" s="42">
        <f>G50+F50+E50+D50</f>
        <v>73000</v>
      </c>
      <c r="D50" s="42">
        <v>18250</v>
      </c>
      <c r="E50" s="21">
        <v>18250</v>
      </c>
      <c r="F50" s="21">
        <v>18250</v>
      </c>
      <c r="G50" s="21">
        <v>18250</v>
      </c>
      <c r="H50" s="21">
        <v>30000</v>
      </c>
      <c r="I50" s="21"/>
      <c r="J50" s="42"/>
      <c r="K50" s="42"/>
      <c r="L50" s="42"/>
      <c r="M50" s="21">
        <f t="shared" si="3"/>
        <v>0</v>
      </c>
      <c r="N50" s="43"/>
      <c r="O50" s="43">
        <v>1</v>
      </c>
      <c r="P50" s="37"/>
      <c r="Q50" s="53">
        <f>H50/O50</f>
        <v>30000</v>
      </c>
      <c r="R50" s="43"/>
      <c r="S50" s="41"/>
      <c r="T50" s="18" t="e">
        <f>ROUND((H50*100)/(D50+#REF!+#REF!),0)</f>
        <v>#REF!</v>
      </c>
      <c r="U50" s="19">
        <f>ROUND((H50*100)/(C50),0)</f>
        <v>41</v>
      </c>
      <c r="V50" s="39"/>
      <c r="AA50" s="24"/>
    </row>
    <row r="51" spans="1:27" s="40" customFormat="1" ht="23.25">
      <c r="A51" s="60">
        <v>16</v>
      </c>
      <c r="B51" s="57" t="s">
        <v>61</v>
      </c>
      <c r="C51" s="42">
        <f>D51+E51+F51+G51</f>
        <v>48000</v>
      </c>
      <c r="D51" s="42">
        <v>12000</v>
      </c>
      <c r="E51" s="21">
        <v>12000</v>
      </c>
      <c r="F51" s="21">
        <v>12000</v>
      </c>
      <c r="G51" s="21">
        <v>12000</v>
      </c>
      <c r="H51" s="21">
        <f>J51</f>
        <v>0</v>
      </c>
      <c r="I51" s="21"/>
      <c r="J51" s="42">
        <v>0</v>
      </c>
      <c r="K51" s="42"/>
      <c r="L51" s="42"/>
      <c r="M51" s="21">
        <f t="shared" si="3"/>
        <v>0</v>
      </c>
      <c r="N51" s="43"/>
      <c r="O51" s="43"/>
      <c r="P51" s="37"/>
      <c r="Q51" s="53"/>
      <c r="R51" s="43"/>
      <c r="S51" s="41"/>
      <c r="T51" s="18" t="e">
        <f>ROUND((H51*100)/(D51+#REF!+#REF!),0)</f>
        <v>#REF!</v>
      </c>
      <c r="U51" s="19">
        <f>ROUND((H51*100)/(C51),0)</f>
        <v>0</v>
      </c>
      <c r="V51" s="39"/>
      <c r="AA51" s="24"/>
    </row>
    <row r="52" spans="1:27" s="40" customFormat="1" ht="23.25">
      <c r="A52" s="61"/>
      <c r="B52" s="57" t="s">
        <v>38</v>
      </c>
      <c r="C52" s="42">
        <f>D52+E52+F52+G52</f>
        <v>50000</v>
      </c>
      <c r="D52" s="42">
        <v>12500</v>
      </c>
      <c r="E52" s="21">
        <v>12500</v>
      </c>
      <c r="F52" s="21">
        <v>12500</v>
      </c>
      <c r="G52" s="21">
        <v>12500</v>
      </c>
      <c r="H52" s="21">
        <v>3781.62</v>
      </c>
      <c r="I52" s="21"/>
      <c r="J52" s="42">
        <v>0</v>
      </c>
      <c r="K52" s="42"/>
      <c r="L52" s="42"/>
      <c r="M52" s="21">
        <f t="shared" si="3"/>
        <v>0</v>
      </c>
      <c r="N52" s="43"/>
      <c r="O52" s="43"/>
      <c r="P52" s="37"/>
      <c r="Q52" s="53"/>
      <c r="R52" s="43"/>
      <c r="S52" s="41"/>
      <c r="T52" s="18"/>
      <c r="U52" s="19">
        <f>ROUND((H52*100)/(C52),0)</f>
        <v>8</v>
      </c>
      <c r="V52" s="39"/>
      <c r="AA52" s="24"/>
    </row>
    <row r="53" spans="1:27" s="40" customFormat="1" ht="24" thickBot="1">
      <c r="A53" s="61">
        <v>17</v>
      </c>
      <c r="B53" s="57" t="s">
        <v>39</v>
      </c>
      <c r="C53" s="62">
        <f>C7+C10+C14+C17+C20+C25+C32+C35++C41+C46+C49+C38</f>
        <v>12600</v>
      </c>
      <c r="D53" s="62">
        <f>D49+D46+D41+D35+D32+D25+D20+D17+D14+D10+D7</f>
        <v>3150</v>
      </c>
      <c r="E53" s="62">
        <f>E7+E10+E14+E17+E20+E25+E32+E35++E41+E46+E49+E38</f>
        <v>3150</v>
      </c>
      <c r="F53" s="62">
        <f>F7+F10+F14+F17+F20+F25+F32+F35++F41+F46+F49+F38</f>
        <v>3150</v>
      </c>
      <c r="G53" s="62">
        <f>G7+G10+G14+G17+G20+G25+G32+G35++G41+G46+G49+G38</f>
        <v>3150</v>
      </c>
      <c r="H53" s="62">
        <f>H7+H10+H14+H17+H20+H25+H32+H35++H41+H46+H49+H38</f>
        <v>25550</v>
      </c>
      <c r="I53" s="21"/>
      <c r="J53" s="42">
        <v>0</v>
      </c>
      <c r="K53" s="42"/>
      <c r="L53" s="42"/>
      <c r="M53" s="21">
        <f t="shared" si="3"/>
        <v>0</v>
      </c>
      <c r="N53" s="43"/>
      <c r="O53" s="43"/>
      <c r="P53" s="37"/>
      <c r="Q53" s="53"/>
      <c r="R53" s="43"/>
      <c r="S53" s="41"/>
      <c r="T53" s="18" t="e">
        <f>ROUND((H53*100)/(D53+#REF!+#REF!),0)</f>
        <v>#REF!</v>
      </c>
      <c r="U53" s="19">
        <f>ROUND((H53*100)/(C53),0)</f>
        <v>203</v>
      </c>
      <c r="V53" s="39"/>
      <c r="AA53" s="24"/>
    </row>
    <row r="54" spans="1:27" s="72" customFormat="1" ht="33.75" customHeight="1" thickBot="1">
      <c r="A54" s="65"/>
      <c r="B54" s="66" t="s">
        <v>40</v>
      </c>
      <c r="C54" s="67" t="e">
        <f>#REF!+#REF!+#REF!+C4+#REF!+#REF!+#REF!+#REF!</f>
        <v>#REF!</v>
      </c>
      <c r="D54" s="68">
        <f>D4+D51+D52</f>
        <v>279350</v>
      </c>
      <c r="E54" s="68">
        <f>E4+E52+E51</f>
        <v>287205</v>
      </c>
      <c r="F54" s="68">
        <f>F4+F51+F52</f>
        <v>222305</v>
      </c>
      <c r="G54" s="68">
        <f>G4+G51+G52</f>
        <v>315880</v>
      </c>
      <c r="H54" s="68">
        <f>H4+H51+H52</f>
        <v>486013.24</v>
      </c>
      <c r="I54" s="68"/>
      <c r="J54" s="68">
        <f>J4+J51+J52</f>
        <v>0</v>
      </c>
      <c r="K54" s="68">
        <f>K4+K51+K52</f>
        <v>70031.96</v>
      </c>
      <c r="L54" s="68">
        <f>L4+L51+L52</f>
        <v>12804.38</v>
      </c>
      <c r="M54" s="67" t="e">
        <f>#REF!+#REF!+#REF!+M4+#REF!+#REF!+#REF!+#REF!</f>
        <v>#REF!</v>
      </c>
      <c r="N54" s="69" t="e">
        <f>#REF!+#REF!+#REF!+N4+#REF!+#REF!+#REF!+#REF!</f>
        <v>#REF!</v>
      </c>
      <c r="O54" s="67" t="e">
        <f>#REF!+#REF!+#REF!+O4+#REF!+#REF!+#REF!+#REF!</f>
        <v>#REF!</v>
      </c>
      <c r="P54" s="67" t="e">
        <f>#REF!+#REF!+#REF!+P4+#REF!+#REF!+#REF!+#REF!</f>
        <v>#REF!</v>
      </c>
      <c r="Q54" s="67" t="e">
        <f>#REF!+#REF!+#REF!+Q4+#REF!+#REF!+#REF!+#REF!</f>
        <v>#REF!</v>
      </c>
      <c r="R54" s="70"/>
      <c r="S54" s="71"/>
      <c r="T54" s="18" t="e">
        <f>ROUND((H54*100)/(D54+#REF!+#REF!),0)</f>
        <v>#REF!</v>
      </c>
      <c r="U54" s="19" t="e">
        <f>ROUND((H54*100)/(C54),0)</f>
        <v>#REF!</v>
      </c>
      <c r="V54" s="39"/>
      <c r="AA54" s="24"/>
    </row>
    <row r="55" spans="2:21" s="3" customFormat="1" ht="39" customHeight="1">
      <c r="B55" s="73" t="s">
        <v>51</v>
      </c>
      <c r="C55" s="73"/>
      <c r="D55" s="73"/>
      <c r="E55" s="73"/>
      <c r="F55" s="73"/>
      <c r="G55" s="73"/>
      <c r="H55" s="73"/>
      <c r="I55" s="73"/>
      <c r="J55" s="64"/>
      <c r="K55" s="64"/>
      <c r="L55" s="64"/>
      <c r="M55" s="64"/>
      <c r="N55" s="64"/>
      <c r="O55" s="64"/>
      <c r="P55" s="74"/>
      <c r="Q55" s="75"/>
      <c r="R55" s="64"/>
      <c r="S55" s="64"/>
      <c r="T55" s="64"/>
      <c r="U55" s="2"/>
    </row>
    <row r="56" spans="3:21" s="3" customFormat="1" ht="23.25" hidden="1">
      <c r="C56" s="64"/>
      <c r="D56" s="64"/>
      <c r="E56" s="64"/>
      <c r="F56" s="64"/>
      <c r="G56" s="64"/>
      <c r="H56" s="64"/>
      <c r="I56" s="76"/>
      <c r="J56" s="64"/>
      <c r="K56" s="64"/>
      <c r="L56" s="64"/>
      <c r="M56" s="64"/>
      <c r="N56" s="64"/>
      <c r="O56" s="64"/>
      <c r="P56" s="74"/>
      <c r="Q56" s="75"/>
      <c r="R56" s="64"/>
      <c r="S56" s="64"/>
      <c r="T56" s="64"/>
      <c r="U56" s="2"/>
    </row>
    <row r="57" spans="3:21" s="3" customFormat="1" ht="23.25">
      <c r="C57" s="63"/>
      <c r="D57" s="63"/>
      <c r="E57" s="64"/>
      <c r="F57" s="63"/>
      <c r="G57" s="63"/>
      <c r="H57" s="64"/>
      <c r="I57" s="76"/>
      <c r="J57" s="64"/>
      <c r="K57" s="64"/>
      <c r="L57" s="64"/>
      <c r="M57" s="63"/>
      <c r="N57" s="64"/>
      <c r="O57" s="64"/>
      <c r="P57" s="74"/>
      <c r="Q57" s="75"/>
      <c r="R57" s="64"/>
      <c r="S57" s="64"/>
      <c r="T57" s="64"/>
      <c r="U57" s="2"/>
    </row>
    <row r="58" spans="3:21" s="3" customFormat="1" ht="23.25">
      <c r="C58" s="63"/>
      <c r="D58" s="63"/>
      <c r="E58" s="64"/>
      <c r="F58" s="64"/>
      <c r="G58" s="63"/>
      <c r="H58" s="63"/>
      <c r="I58" s="64"/>
      <c r="J58" s="63"/>
      <c r="K58" s="63"/>
      <c r="L58" s="64"/>
      <c r="M58" s="64"/>
      <c r="N58" s="64"/>
      <c r="O58" s="64"/>
      <c r="P58" s="74"/>
      <c r="Q58" s="75"/>
      <c r="R58" s="64"/>
      <c r="S58" s="64"/>
      <c r="T58" s="64"/>
      <c r="U58" s="2"/>
    </row>
    <row r="59" spans="1:35" s="4" customFormat="1" ht="26.25">
      <c r="A59" s="3"/>
      <c r="B59" s="77" t="s">
        <v>52</v>
      </c>
      <c r="C59" s="104" t="s">
        <v>53</v>
      </c>
      <c r="D59" s="104"/>
      <c r="E59" s="104"/>
      <c r="F59" s="104"/>
      <c r="G59" s="104"/>
      <c r="H59" s="104"/>
      <c r="I59" s="104"/>
      <c r="J59" s="64"/>
      <c r="K59" s="64"/>
      <c r="L59" s="64"/>
      <c r="M59" s="64"/>
      <c r="N59" s="64"/>
      <c r="O59" s="64"/>
      <c r="P59" s="74"/>
      <c r="Q59" s="75" t="s">
        <v>41</v>
      </c>
      <c r="R59" s="64"/>
      <c r="S59" s="64"/>
      <c r="T59" s="64"/>
      <c r="U59" s="2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s="4" customFormat="1" ht="23.25">
      <c r="A60" s="3"/>
      <c r="B60" s="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74"/>
      <c r="Q60" s="75"/>
      <c r="R60" s="64"/>
      <c r="S60" s="64"/>
      <c r="T60" s="64"/>
      <c r="U60" s="2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</sheetData>
  <sheetProtection/>
  <mergeCells count="4">
    <mergeCell ref="A1:S1"/>
    <mergeCell ref="A2:S2"/>
    <mergeCell ref="R3:S3"/>
    <mergeCell ref="C59:I59"/>
  </mergeCells>
  <printOptions/>
  <pageMargins left="0.2362204724409449" right="0.03937007874015748" top="0.7480314960629921" bottom="0.7480314960629921" header="0.31496062992125984" footer="0.31496062992125984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SuperUser</cp:lastModifiedBy>
  <cp:lastPrinted>2019-05-13T07:24:59Z</cp:lastPrinted>
  <dcterms:created xsi:type="dcterms:W3CDTF">2019-03-14T12:12:36Z</dcterms:created>
  <dcterms:modified xsi:type="dcterms:W3CDTF">2020-04-03T07:09:35Z</dcterms:modified>
  <cp:category/>
  <cp:version/>
  <cp:contentType/>
  <cp:contentStatus/>
</cp:coreProperties>
</file>